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bookViews>
    <workbookView xWindow="0" yWindow="0" windowWidth="24000" windowHeight="9510"/>
  </bookViews>
  <sheets>
    <sheet name="Sheet1" sheetId="1" r:id="rId1"/>
  </sheets>
  <definedNames>
    <definedName name="_xlnm.Print_Area" localSheetId="0">Sheet1!$A$1:$L$25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23" i="1"/>
  <c r="F21" i="1"/>
  <c r="D21" i="1"/>
  <c r="B21" i="1"/>
  <c r="F20" i="1"/>
  <c r="D20" i="1"/>
  <c r="B20" i="1"/>
  <c r="F19" i="1"/>
  <c r="D19" i="1"/>
  <c r="B19" i="1"/>
  <c r="F18" i="1"/>
  <c r="D18" i="1"/>
  <c r="B18" i="1"/>
  <c r="L21" i="1" l="1"/>
  <c r="B17" i="1"/>
  <c r="D17" i="1"/>
  <c r="F17" i="1"/>
  <c r="F16" i="1"/>
  <c r="D16" i="1"/>
  <c r="B16" i="1"/>
  <c r="B15" i="1"/>
  <c r="F15" i="1"/>
  <c r="D15" i="1"/>
  <c r="F14" i="1"/>
  <c r="D14" i="1"/>
  <c r="B14" i="1"/>
  <c r="L14" i="1" l="1"/>
  <c r="L15" i="1"/>
  <c r="L16" i="1"/>
  <c r="L17" i="1"/>
  <c r="L18" i="1"/>
  <c r="L19" i="1"/>
  <c r="L20" i="1"/>
  <c r="L13" i="1"/>
  <c r="F13" i="1"/>
  <c r="D13" i="1"/>
  <c r="B13" i="1"/>
  <c r="F12" i="1"/>
  <c r="D12" i="1"/>
  <c r="B12" i="1"/>
  <c r="B23" i="1" s="1"/>
  <c r="F11" i="1"/>
  <c r="F23" i="1" s="1"/>
  <c r="D11" i="1"/>
  <c r="D23" i="1" l="1"/>
  <c r="L12" i="1"/>
  <c r="L11" i="1"/>
  <c r="L10" i="1"/>
  <c r="L23" i="1" s="1"/>
</calcChain>
</file>

<file path=xl/sharedStrings.xml><?xml version="1.0" encoding="utf-8"?>
<sst xmlns="http://schemas.openxmlformats.org/spreadsheetml/2006/main" count="27" uniqueCount="27">
  <si>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</si>
  <si>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</si>
  <si>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</si>
  <si>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</si>
  <si>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</si>
  <si>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</si>
  <si>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</si>
  <si>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</si>
  <si>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</si>
  <si>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</si>
  <si>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</si>
  <si>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FOR THE YEAR ENDED DECEMBER 31, 2016</t>
  </si>
  <si>
    <t>01/08/2016-01/22/2016</t>
  </si>
  <si>
    <t>02/05/2016-02/19/2016</t>
  </si>
  <si>
    <t>03/04/2016-03/18/2016</t>
  </si>
  <si>
    <t>04/01/16; 04/15/16; 04/29/16</t>
  </si>
  <si>
    <t>05/13/2016-05/27/2016</t>
  </si>
  <si>
    <t>06/10/2016-06/24/2016</t>
  </si>
  <si>
    <t>07/08/2016-07/22/2016</t>
  </si>
  <si>
    <t>08/05/2016-08/19/2016</t>
  </si>
  <si>
    <t>09/02/16; 09/16/16; 09/30/16</t>
  </si>
  <si>
    <t>10/14/2016-10/28/2016</t>
  </si>
  <si>
    <t>11/11/2016-11/25/2016</t>
  </si>
  <si>
    <t>12/09/2016-12/23/2016</t>
  </si>
  <si>
    <t>Year End Totals</t>
  </si>
  <si>
    <t>(1)</t>
  </si>
  <si>
    <t>(1) Total does not include processing fee, which represents the cost of processing payroll checks.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</si>
</sst>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/>
    <xf numFmtId="43" fontId="0" fillId="0" borderId="2" xfId="0" applyNumberFormat="1" applyBorder="1"/>
    <xf numFmtId="0" fontId="0" fillId="0" borderId="0" xfId="0" quotePrefix="1" applyAlignment="1">
      <alignment horizontal="center"/>
    </xf>
    <xf numFmtId="14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activeCell="A25" sqref="A25"/>
    </sheetView>
  </sheetViews>
  <sheetFormatPr defaultRowHeight="15" x14ac:dyDescent="0.25"/>
  <cols>
    <col min="1" max="1" width="25.7109375" customWidth="1"/>
    <col min="2" max="2" width="12.5703125" bestFit="1" customWidth="1"/>
    <col min="3" max="3" width="2.7109375" customWidth="1"/>
    <col min="4" max="4" width="11.5703125" bestFit="1" customWidth="1"/>
    <col min="5" max="5" width="2.7109375" customWidth="1"/>
    <col min="6" max="6" width="11.5703125" bestFit="1" customWidth="1"/>
    <col min="7" max="7" width="2.7109375" customWidth="1"/>
    <col min="8" max="8" width="11.5703125" bestFit="1" customWidth="1"/>
    <col min="9" max="9" width="2.7109375" customWidth="1"/>
    <col min="10" max="10" width="12.85546875" bestFit="1" customWidth="1"/>
    <col min="11" max="11" width="2.7109375" customWidth="1"/>
    <col min="12" max="12" width="12.5703125" bestFit="1" customWidth="1"/>
  </cols>
  <sheetData>
    <row r="1" spans="1:12" x14ac:dyDescent="0.25">
      <c r="A1" s="5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5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5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12" x14ac:dyDescent="0.25">
      <c r="A5" s="4" t="s">
        <v>8</v>
      </c>
    </row>
    <row r="6" spans="1:12" x14ac:dyDescent="0.25">
      <c r="A6" s="4"/>
    </row>
    <row r="7" spans="1:12" x14ac:dyDescent="0.25">
      <c r="A7" t="s">
        <v>0</v>
      </c>
      <c r="B7" s="1" t="s">
        <v>9</v>
      </c>
      <c r="C7" s="1"/>
    </row>
    <row r="8" spans="1:12" x14ac:dyDescent="0.25">
      <c r="B8" s="1" t="s">
        <v>10</v>
      </c>
      <c r="C8" s="1"/>
      <c r="D8" s="1" t="s">
        <v>1</v>
      </c>
      <c r="E8" s="1"/>
      <c r="F8" s="1" t="s">
        <v>2</v>
      </c>
      <c r="G8" s="1"/>
      <c r="H8" s="1" t="s">
        <v>3</v>
      </c>
      <c r="I8" s="1"/>
      <c r="J8" s="1" t="s">
        <v>4</v>
      </c>
      <c r="K8" s="1"/>
      <c r="L8" s="1" t="s">
        <v>5</v>
      </c>
    </row>
    <row r="9" spans="1:12" x14ac:dyDescent="0.25">
      <c r="L9" s="9" t="s">
        <v>25</v>
      </c>
    </row>
    <row r="10" spans="1:12" x14ac:dyDescent="0.25">
      <c r="A10" t="s">
        <v>12</v>
      </c>
      <c r="B10" s="2">
        <v>45848.01</v>
      </c>
      <c r="C10" s="2"/>
      <c r="D10" s="2">
        <v>3416.12</v>
      </c>
      <c r="E10" s="2"/>
      <c r="F10" s="2">
        <v>3044.46</v>
      </c>
      <c r="G10" s="2"/>
      <c r="H10" s="2">
        <v>2518.7800000000002</v>
      </c>
      <c r="I10" s="2"/>
      <c r="J10" s="2">
        <v>29.2</v>
      </c>
      <c r="K10" s="2"/>
      <c r="L10" s="2">
        <f>SUM(B10:K10)</f>
        <v>54856.57</v>
      </c>
    </row>
    <row r="11" spans="1:12" x14ac:dyDescent="0.25">
      <c r="A11" s="7" t="s">
        <v>13</v>
      </c>
      <c r="B11" s="2">
        <v>50162.98</v>
      </c>
      <c r="C11" s="2"/>
      <c r="D11" s="2">
        <f>3834.78-88.25</f>
        <v>3746.53</v>
      </c>
      <c r="E11" s="2"/>
      <c r="F11" s="2">
        <f>3242.72-76.71</f>
        <v>3166.0099999999998</v>
      </c>
      <c r="G11" s="2"/>
      <c r="H11" s="2">
        <v>2940.88</v>
      </c>
      <c r="I11" s="2"/>
      <c r="J11" s="2">
        <v>35.04</v>
      </c>
      <c r="K11" s="2"/>
      <c r="L11" s="2">
        <f>SUM(B11:K11)</f>
        <v>60051.44</v>
      </c>
    </row>
    <row r="12" spans="1:12" x14ac:dyDescent="0.25">
      <c r="A12" s="7" t="s">
        <v>14</v>
      </c>
      <c r="B12" s="2">
        <f>51531.04-230.1</f>
        <v>51300.94</v>
      </c>
      <c r="C12" s="2"/>
      <c r="D12" s="2">
        <f>3850.88-17.6</f>
        <v>3833.28</v>
      </c>
      <c r="E12" s="2"/>
      <c r="F12" s="2">
        <f>3175.33-15.3</f>
        <v>3160.0299999999997</v>
      </c>
      <c r="G12" s="2"/>
      <c r="H12" s="2">
        <v>2940.88</v>
      </c>
      <c r="I12" s="2"/>
      <c r="J12" s="2">
        <v>35.04</v>
      </c>
      <c r="K12" s="2"/>
      <c r="L12" s="2">
        <f>SUM(B12:K12)</f>
        <v>61270.17</v>
      </c>
    </row>
    <row r="13" spans="1:12" x14ac:dyDescent="0.25">
      <c r="A13" t="s">
        <v>15</v>
      </c>
      <c r="B13" s="2">
        <f>79169.14-345.15</f>
        <v>78823.990000000005</v>
      </c>
      <c r="C13" s="2"/>
      <c r="D13" s="2">
        <f>5950.66-31.5</f>
        <v>5919.16</v>
      </c>
      <c r="E13" s="2"/>
      <c r="F13" s="2">
        <f>4773.41-22.95</f>
        <v>4750.46</v>
      </c>
      <c r="G13" s="2"/>
      <c r="H13" s="2">
        <v>3130.12</v>
      </c>
      <c r="I13" s="2"/>
      <c r="J13" s="2">
        <v>35.04</v>
      </c>
      <c r="K13" s="2"/>
      <c r="L13" s="2">
        <f>SUM(B13:K13)</f>
        <v>92658.77</v>
      </c>
    </row>
    <row r="14" spans="1:12" x14ac:dyDescent="0.25">
      <c r="A14" s="7" t="s">
        <v>16</v>
      </c>
      <c r="B14" s="2">
        <f>53775.88-230.1</f>
        <v>53545.78</v>
      </c>
      <c r="C14" s="2"/>
      <c r="D14" s="2">
        <f>4008.11-17.6</f>
        <v>3990.51</v>
      </c>
      <c r="E14" s="2"/>
      <c r="F14" s="2">
        <f>3199.17-15.3</f>
        <v>3183.87</v>
      </c>
      <c r="G14" s="2"/>
      <c r="H14" s="2">
        <v>3130.12</v>
      </c>
      <c r="I14" s="2"/>
      <c r="J14" s="2">
        <v>35.04</v>
      </c>
      <c r="K14" s="2"/>
      <c r="L14" s="2">
        <f t="shared" ref="L14:L21" si="0">SUM(B14:K14)</f>
        <v>63885.320000000007</v>
      </c>
    </row>
    <row r="15" spans="1:12" x14ac:dyDescent="0.25">
      <c r="A15" s="7" t="s">
        <v>17</v>
      </c>
      <c r="B15" s="2">
        <f>53099.44-230.1</f>
        <v>52869.340000000004</v>
      </c>
      <c r="C15" s="2"/>
      <c r="D15" s="2">
        <f>3956.37-17.6</f>
        <v>3938.77</v>
      </c>
      <c r="E15" s="2"/>
      <c r="F15" s="2">
        <f>3198.32-15.3</f>
        <v>3183.02</v>
      </c>
      <c r="G15" s="2"/>
      <c r="H15" s="2">
        <v>3130.12</v>
      </c>
      <c r="I15" s="2"/>
      <c r="J15" s="2">
        <v>35.04</v>
      </c>
      <c r="K15" s="2"/>
      <c r="L15" s="2">
        <f t="shared" si="0"/>
        <v>63156.29</v>
      </c>
    </row>
    <row r="16" spans="1:12" x14ac:dyDescent="0.25">
      <c r="A16" s="7" t="s">
        <v>18</v>
      </c>
      <c r="B16" s="2">
        <f>53418.84-230.1</f>
        <v>53188.74</v>
      </c>
      <c r="C16" s="2"/>
      <c r="D16" s="2">
        <f>3727.74-17.6</f>
        <v>3710.14</v>
      </c>
      <c r="E16" s="2"/>
      <c r="F16" s="2">
        <f>3202.8-15.3</f>
        <v>3187.5</v>
      </c>
      <c r="G16" s="2"/>
      <c r="H16" s="2">
        <v>3130.12</v>
      </c>
      <c r="I16" s="2"/>
      <c r="J16" s="2">
        <v>35.04</v>
      </c>
      <c r="K16" s="2"/>
      <c r="L16" s="2">
        <f t="shared" si="0"/>
        <v>63251.54</v>
      </c>
    </row>
    <row r="17" spans="1:12" x14ac:dyDescent="0.25">
      <c r="A17" s="7" t="s">
        <v>19</v>
      </c>
      <c r="B17" s="2">
        <f>54252.15-230.1</f>
        <v>54022.05</v>
      </c>
      <c r="C17" s="2"/>
      <c r="D17" s="2">
        <f>3001.83-17.6</f>
        <v>2984.23</v>
      </c>
      <c r="E17" s="2"/>
      <c r="F17" s="2">
        <f>3449.92-15.3</f>
        <v>3434.62</v>
      </c>
      <c r="G17" s="2"/>
      <c r="H17" s="2">
        <v>3960.5</v>
      </c>
      <c r="I17" s="2"/>
      <c r="J17" s="2">
        <v>40.880000000000003</v>
      </c>
      <c r="K17" s="2"/>
      <c r="L17" s="2">
        <f t="shared" si="0"/>
        <v>64442.280000000006</v>
      </c>
    </row>
    <row r="18" spans="1:12" x14ac:dyDescent="0.25">
      <c r="A18" t="s">
        <v>20</v>
      </c>
      <c r="B18" s="2">
        <f>82495.4-1499.38</f>
        <v>80996.01999999999</v>
      </c>
      <c r="C18" s="2"/>
      <c r="D18" s="2">
        <f>4576.06-21.74</f>
        <v>4554.3200000000006</v>
      </c>
      <c r="E18" s="2"/>
      <c r="F18" s="2">
        <f>5256.26-99.91</f>
        <v>5156.3500000000004</v>
      </c>
      <c r="G18" s="2"/>
      <c r="H18" s="2">
        <v>3960.5</v>
      </c>
      <c r="I18" s="2"/>
      <c r="J18" s="2">
        <v>40.880000000000003</v>
      </c>
      <c r="K18" s="2"/>
      <c r="L18" s="2">
        <f t="shared" si="0"/>
        <v>94708.07</v>
      </c>
    </row>
    <row r="19" spans="1:12" x14ac:dyDescent="0.25">
      <c r="A19" s="7" t="s">
        <v>21</v>
      </c>
      <c r="B19" s="2">
        <f>57097.7-3115.38</f>
        <v>53982.32</v>
      </c>
      <c r="C19" s="2"/>
      <c r="D19" s="2">
        <f>3040.67-45.17</f>
        <v>2995.5</v>
      </c>
      <c r="E19" s="2"/>
      <c r="F19" s="2">
        <f>3639.89-218.08</f>
        <v>3421.81</v>
      </c>
      <c r="G19" s="2"/>
      <c r="H19" s="2">
        <v>3960.5</v>
      </c>
      <c r="I19" s="2"/>
      <c r="J19" s="2">
        <v>40.880000000000003</v>
      </c>
      <c r="K19" s="2"/>
      <c r="L19" s="2">
        <f t="shared" si="0"/>
        <v>64401.009999999995</v>
      </c>
    </row>
    <row r="20" spans="1:12" x14ac:dyDescent="0.25">
      <c r="A20" s="7" t="s">
        <v>22</v>
      </c>
      <c r="B20" s="2">
        <f>57429.02-3000</f>
        <v>54429.02</v>
      </c>
      <c r="C20" s="2"/>
      <c r="D20" s="2">
        <f>3097.21-43.5</f>
        <v>3053.71</v>
      </c>
      <c r="E20" s="2"/>
      <c r="F20" s="2">
        <f>3635.73-210</f>
        <v>3425.73</v>
      </c>
      <c r="G20" s="2"/>
      <c r="H20" s="2">
        <v>3960.5</v>
      </c>
      <c r="I20" s="2"/>
      <c r="J20" s="2">
        <v>40.880000000000003</v>
      </c>
      <c r="K20" s="2"/>
      <c r="L20" s="2">
        <f t="shared" si="0"/>
        <v>64909.84</v>
      </c>
    </row>
    <row r="21" spans="1:12" x14ac:dyDescent="0.25">
      <c r="A21" s="7" t="s">
        <v>23</v>
      </c>
      <c r="B21" s="3">
        <f>56687.49-3000</f>
        <v>53687.49</v>
      </c>
      <c r="C21" s="2"/>
      <c r="D21" s="3">
        <f>3187.55-43.5</f>
        <v>3144.05</v>
      </c>
      <c r="E21" s="2"/>
      <c r="F21" s="3">
        <f>3632.06-210</f>
        <v>3422.06</v>
      </c>
      <c r="G21" s="2"/>
      <c r="H21" s="3">
        <v>3960.5</v>
      </c>
      <c r="I21" s="2"/>
      <c r="J21" s="3">
        <v>40.880000000000003</v>
      </c>
      <c r="K21" s="2"/>
      <c r="L21" s="3">
        <f t="shared" si="0"/>
        <v>64254.979999999996</v>
      </c>
    </row>
    <row r="22" spans="1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thickBot="1" x14ac:dyDescent="0.3">
      <c r="A23" s="7" t="s">
        <v>24</v>
      </c>
      <c r="B23" s="8">
        <f>SUM(B10:B22)</f>
        <v>682856.67999999993</v>
      </c>
      <c r="C23" s="2"/>
      <c r="D23" s="8">
        <f>SUM(D10:D22)</f>
        <v>45286.32</v>
      </c>
      <c r="E23" s="2"/>
      <c r="F23" s="8">
        <f>SUM(F10:F22)</f>
        <v>42535.92</v>
      </c>
      <c r="G23" s="2"/>
      <c r="H23" s="8">
        <f>SUM(H10:H22)</f>
        <v>40723.519999999997</v>
      </c>
      <c r="I23" s="2"/>
      <c r="J23" s="8">
        <f>SUM(J10:J22)</f>
        <v>443.84</v>
      </c>
      <c r="K23" s="2"/>
      <c r="L23" s="8">
        <f>SUM(L10:L22)</f>
        <v>811846.27999999991</v>
      </c>
    </row>
    <row r="24" spans="1:12" ht="15.75" thickTop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0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printOptions horizontalCentered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2018-05-24T15:15:56Z</cp:lastPrinted>
  <dcterms:created xsi:type="dcterms:W3CDTF">2018-05-14T15:08:44Z</dcterms:created>
  <dcterms:modified xsi:type="dcterms:W3CDTF">2018-05-24T15:28:07Z</dcterms:modified>
</cp:coreProperties>
</file>